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02 13 Conference\Resources for Posting\"/>
    </mc:Choice>
  </mc:AlternateContent>
  <xr:revisionPtr revIDLastSave="0" documentId="8_{8C4A3C72-7136-43EF-A368-5F5AFFF3C26C}" xr6:coauthVersionLast="46" xr6:coauthVersionMax="46" xr10:uidLastSave="{00000000-0000-0000-0000-000000000000}"/>
  <bookViews>
    <workbookView xWindow="1245" yWindow="3180" windowWidth="27225" windowHeight="12300" xr2:uid="{23C9D9B2-06DC-4941-A416-C3259B65ACBD}"/>
  </bookViews>
  <sheets>
    <sheet name="Dec 2020" sheetId="1" r:id="rId1"/>
  </sheets>
  <definedNames>
    <definedName name="_xlnm.Print_Area" localSheetId="0">'Dec 2020'!$A$1:$Y$45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L29" i="1"/>
  <c r="F29" i="1"/>
  <c r="D29" i="1"/>
  <c r="H29" i="1" s="1"/>
  <c r="P26" i="1"/>
  <c r="J26" i="1"/>
  <c r="N24" i="1"/>
  <c r="H24" i="1"/>
  <c r="F24" i="1"/>
  <c r="P23" i="1"/>
  <c r="L23" i="1"/>
  <c r="L26" i="1" s="1"/>
  <c r="N26" i="1" s="1"/>
  <c r="J23" i="1"/>
  <c r="F23" i="1"/>
  <c r="F26" i="1" s="1"/>
  <c r="H26" i="1" s="1"/>
  <c r="D23" i="1"/>
  <c r="D26" i="1" s="1"/>
  <c r="N22" i="1"/>
  <c r="H22" i="1"/>
  <c r="N21" i="1"/>
  <c r="H21" i="1"/>
  <c r="N20" i="1"/>
  <c r="H20" i="1"/>
  <c r="N19" i="1"/>
  <c r="H19" i="1"/>
  <c r="N18" i="1"/>
  <c r="H18" i="1"/>
  <c r="X15" i="1"/>
  <c r="X17" i="1" s="1"/>
  <c r="N13" i="1"/>
  <c r="J13" i="1"/>
  <c r="J29" i="1" s="1"/>
  <c r="N29" i="1" s="1"/>
  <c r="H13" i="1"/>
  <c r="N12" i="1"/>
  <c r="H12" i="1"/>
  <c r="P11" i="1"/>
  <c r="P28" i="1" s="1"/>
  <c r="P31" i="1" s="1"/>
  <c r="L11" i="1"/>
  <c r="L28" i="1" s="1"/>
  <c r="L31" i="1" s="1"/>
  <c r="J11" i="1"/>
  <c r="N11" i="1" s="1"/>
  <c r="N15" i="1" s="1"/>
  <c r="F11" i="1"/>
  <c r="F28" i="1" s="1"/>
  <c r="F31" i="1" s="1"/>
  <c r="D11" i="1"/>
  <c r="H11" i="1" s="1"/>
  <c r="H15" i="1" s="1"/>
  <c r="N10" i="1"/>
  <c r="H10" i="1"/>
  <c r="N9" i="1"/>
  <c r="H9" i="1"/>
  <c r="N8" i="1"/>
  <c r="H8" i="1"/>
  <c r="N7" i="1"/>
  <c r="H7" i="1"/>
  <c r="N6" i="1"/>
  <c r="H6" i="1"/>
  <c r="J15" i="1" l="1"/>
  <c r="D15" i="1"/>
  <c r="L15" i="1"/>
  <c r="N23" i="1"/>
  <c r="D28" i="1"/>
  <c r="J28" i="1"/>
  <c r="F15" i="1"/>
  <c r="H23" i="1"/>
  <c r="P15" i="1"/>
  <c r="N28" i="1" l="1"/>
  <c r="J31" i="1"/>
  <c r="N31" i="1" s="1"/>
  <c r="D31" i="1"/>
  <c r="H31" i="1" s="1"/>
  <c r="H28" i="1"/>
</calcChain>
</file>

<file path=xl/sharedStrings.xml><?xml version="1.0" encoding="utf-8"?>
<sst xmlns="http://schemas.openxmlformats.org/spreadsheetml/2006/main" count="50" uniqueCount="44">
  <si>
    <t>ST. AIDAN'S FINANCIAL SUMMARY REPORT: DECEMBER 2020</t>
  </si>
  <si>
    <t>MTD</t>
  </si>
  <si>
    <t>YTD</t>
  </si>
  <si>
    <t>Annual</t>
  </si>
  <si>
    <t>REVENUE:</t>
  </si>
  <si>
    <t>Budget</t>
  </si>
  <si>
    <t>Variance</t>
  </si>
  <si>
    <t>Pledge Contributions</t>
  </si>
  <si>
    <t>Recap of Unrestricted Cash</t>
  </si>
  <si>
    <t>Plate Offerings</t>
  </si>
  <si>
    <t>Investment Income</t>
  </si>
  <si>
    <t>Cash Balance at 12/31/20</t>
  </si>
  <si>
    <t>Special Events</t>
  </si>
  <si>
    <t>Building Use</t>
  </si>
  <si>
    <t>Other Liabilities</t>
  </si>
  <si>
    <t>Budgeted Program Income</t>
  </si>
  <si>
    <t>Vicar's Discretionary Fund</t>
  </si>
  <si>
    <t>Restricted Contributions</t>
  </si>
  <si>
    <t xml:space="preserve">Women of St. Aidan's </t>
  </si>
  <si>
    <t>Extraordinary Items</t>
  </si>
  <si>
    <t>Columbarium Reserve Funds</t>
  </si>
  <si>
    <t>Memorial Contributions</t>
  </si>
  <si>
    <t>Total Revenue</t>
  </si>
  <si>
    <t>Other Accrued Liabilities</t>
  </si>
  <si>
    <t>EXPENSES:</t>
  </si>
  <si>
    <t>Unrestricted Cash at 12/31/20</t>
  </si>
  <si>
    <t>Program &amp; Ministry</t>
  </si>
  <si>
    <t>Office &amp; Administration</t>
  </si>
  <si>
    <t>Payroll &amp; Related Expenses</t>
  </si>
  <si>
    <t>Building &amp; Grounds</t>
  </si>
  <si>
    <t>Diocesan Assessment</t>
  </si>
  <si>
    <t>Budgeted Expenses</t>
  </si>
  <si>
    <t>Total Expenses</t>
  </si>
  <si>
    <t>Ordinary Net Income (Loss)</t>
  </si>
  <si>
    <t>Restricted &amp; Extraordinary Items</t>
  </si>
  <si>
    <t>Net Income (Loss)</t>
  </si>
  <si>
    <t>NOTES:</t>
  </si>
  <si>
    <t xml:space="preserve"> We finished the year with very impressive pledge income - well beyond budgeted amount. </t>
  </si>
  <si>
    <t xml:space="preserve"> Plate contributions were less than budgeted, but given few in-person services, better than might have been expected. </t>
  </si>
  <si>
    <t xml:space="preserve"> Other income shortfalls are to be expected, given COVID limitations. </t>
  </si>
  <si>
    <t xml:space="preserve"> All expenses were significantly less than budgeted, again due to COVID reductions in program activities. </t>
  </si>
  <si>
    <t xml:space="preserve"> Diocesan assessment was higher than budgeted due to receipit of PPP proceeds, subject to assessment. </t>
  </si>
  <si>
    <t xml:space="preserve"> Submitted by: </t>
  </si>
  <si>
    <t xml:space="preserve"> Jeffrey P Maxwell, Treasurer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</si>
</sst>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_);\(#,##0.00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1" fillId="0" borderId="0" xfId="1" applyNumberFormat="1"/>
    <xf numFmtId="164" fontId="2" fillId="0" borderId="0" xfId="1" applyNumberFormat="1" applyFont="1"/>
    <xf numFmtId="164" fontId="1" fillId="0" borderId="0" xfId="1" applyNumberFormat="1" applyAlignment="1">
      <alignment horizontal="left"/>
    </xf>
    <xf numFmtId="164" fontId="1" fillId="0" borderId="0" xfId="1" applyNumberFormat="1" applyAlignment="1">
      <alignment horizontal="center"/>
    </xf>
    <xf numFmtId="164" fontId="1" fillId="0" borderId="2" xfId="1" applyNumberFormat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164" fontId="1" fillId="0" borderId="1" xfId="1" applyNumberFormat="1" applyBorder="1"/>
    <xf numFmtId="164" fontId="3" fillId="0" borderId="0" xfId="1" applyNumberFormat="1" applyFont="1"/>
    <xf numFmtId="164" fontId="1" fillId="0" borderId="4" xfId="1" applyNumberFormat="1" applyBorder="1"/>
    <xf numFmtId="164" fontId="1" fillId="0" borderId="6" xfId="1" applyNumberFormat="1" applyBorder="1"/>
    <xf numFmtId="164" fontId="1" fillId="0" borderId="7" xfId="1" applyNumberFormat="1" applyBorder="1"/>
    <xf numFmtId="164" fontId="1" fillId="0" borderId="0" xfId="1" applyNumberFormat="1" applyBorder="1"/>
    <xf numFmtId="164" fontId="2" fillId="0" borderId="0" xfId="1" applyNumberFormat="1" applyFont="1" applyBorder="1"/>
    <xf numFmtId="164" fontId="1" fillId="0" borderId="8" xfId="1" applyNumberFormat="1" applyBorder="1"/>
    <xf numFmtId="164" fontId="0" fillId="0" borderId="0" xfId="1" applyNumberFormat="1" applyFont="1"/>
    <xf numFmtId="164" fontId="1" fillId="0" borderId="3" xfId="1" applyNumberFormat="1" applyBorder="1"/>
    <xf numFmtId="164" fontId="1" fillId="0" borderId="9" xfId="1" applyNumberFormat="1" applyBorder="1"/>
    <xf numFmtId="164" fontId="1" fillId="0" borderId="10" xfId="1" applyNumberFormat="1" applyBorder="1"/>
    <xf numFmtId="165" fontId="1" fillId="0" borderId="0" xfId="1" applyNumberFormat="1"/>
    <xf numFmtId="164" fontId="1" fillId="0" borderId="11" xfId="1" applyNumberFormat="1" applyBorder="1"/>
    <xf numFmtId="164" fontId="1" fillId="0" borderId="12" xfId="1" applyNumberFormat="1" applyBorder="1"/>
    <xf numFmtId="164" fontId="2" fillId="0" borderId="1" xfId="1" applyNumberFormat="1" applyFont="1" applyBorder="1"/>
    <xf numFmtId="164" fontId="1" fillId="0" borderId="13" xfId="1" applyNumberFormat="1" applyBorder="1"/>
    <xf numFmtId="164" fontId="1" fillId="0" borderId="0" xfId="1" applyNumberFormat="1" applyAlignment="1">
      <alignment horizontal="left" wrapText="1"/>
    </xf>
    <xf numFmtId="164" fontId="2" fillId="0" borderId="0" xfId="1" applyNumberFormat="1" applyFont="1" applyAlignment="1">
      <alignment horizontal="left" wrapText="1"/>
    </xf>
    <xf numFmtId="164" fontId="2" fillId="0" borderId="0" xfId="1" applyNumberFormat="1" applyFont="1" applyAlignment="1">
      <alignment horizontal="left"/>
    </xf>
    <xf numFmtId="164" fontId="1" fillId="0" borderId="3" xfId="1" applyNumberFormat="1" applyBorder="1" applyAlignment="1">
      <alignment horizontal="left"/>
    </xf>
    <xf numFmtId="164" fontId="0" fillId="0" borderId="0" xfId="1" applyNumberFormat="1" applyFont="1" applyAlignment="1">
      <alignment horizontal="left" wrapText="1"/>
    </xf>
    <xf numFmtId="164" fontId="0" fillId="0" borderId="0" xfId="1" applyNumberFormat="1" applyFont="1" applyAlignment="1">
      <alignment horizontal="left"/>
    </xf>
    <xf numFmtId="164" fontId="0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1" fillId="0" borderId="5" xfId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9B81-A294-40DA-975C-12D6CEB9815C}">
  <sheetPr>
    <pageSetUpPr fitToPage="1"/>
  </sheetPr>
  <dimension ref="A1:Y47"/>
  <sheetViews>
    <sheetView tabSelected="1" workbookViewId="0">
      <pane xSplit="2" ySplit="4" topLeftCell="C11" activePane="bottomRight" state="frozen"/>
      <selection activeCell="B37" sqref="B37:P37"/>
      <selection pane="topRight" activeCell="B37" sqref="B37:P37"/>
      <selection pane="bottomLeft" activeCell="B37" sqref="B37:P37"/>
      <selection pane="bottomRight" activeCell="T26" sqref="T26"/>
    </sheetView>
  </sheetViews>
  <sheetFormatPr defaultColWidth="8.7109375" defaultRowHeight="15" x14ac:dyDescent="0.25"/>
  <cols>
    <col min="1" max="1" width="3.5703125" style="3" customWidth="1"/>
    <col min="2" max="2" width="35.42578125" style="3" customWidth="1"/>
    <col min="3" max="3" width="1.7109375" style="1" customWidth="1"/>
    <col min="4" max="4" width="9.5703125" style="1" customWidth="1"/>
    <col min="5" max="5" width="1.7109375" style="1" customWidth="1"/>
    <col min="6" max="6" width="9.5703125" style="1" customWidth="1"/>
    <col min="7" max="7" width="1.7109375" style="1" customWidth="1"/>
    <col min="8" max="8" width="9.5703125" style="1" customWidth="1"/>
    <col min="9" max="9" width="1.7109375" style="1" customWidth="1"/>
    <col min="10" max="10" width="10" style="1" bestFit="1" customWidth="1"/>
    <col min="11" max="11" width="1.7109375" style="1" customWidth="1"/>
    <col min="12" max="12" width="9.5703125" style="1" customWidth="1"/>
    <col min="13" max="13" width="1.7109375" style="1" customWidth="1"/>
    <col min="14" max="14" width="9.5703125" style="1" customWidth="1"/>
    <col min="15" max="15" width="1.7109375" style="1" customWidth="1"/>
    <col min="16" max="16" width="9.5703125" style="1" customWidth="1"/>
    <col min="17" max="17" width="5.7109375" style="1" customWidth="1"/>
    <col min="18" max="18" width="1.7109375" style="1" customWidth="1"/>
    <col min="19" max="19" width="2.7109375" style="1" customWidth="1"/>
    <col min="20" max="20" width="28.28515625" style="1" bestFit="1" customWidth="1"/>
    <col min="21" max="21" width="1.7109375" style="1" customWidth="1"/>
    <col min="22" max="22" width="9.7109375" style="1" bestFit="1" customWidth="1"/>
    <col min="23" max="23" width="1.7109375" style="2" customWidth="1"/>
    <col min="24" max="24" width="9.7109375" style="1" bestFit="1" customWidth="1"/>
    <col min="25" max="25" width="1.7109375" style="1" customWidth="1"/>
    <col min="26" max="16384" width="8.7109375" style="1"/>
  </cols>
  <sheetData>
    <row r="1" spans="1:25" ht="15" customHeight="1" thickBo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5" ht="15" customHeight="1" x14ac:dyDescent="0.25"/>
    <row r="3" spans="1:25" ht="15" customHeight="1" thickBot="1" x14ac:dyDescent="0.3">
      <c r="D3" s="31" t="s">
        <v>1</v>
      </c>
      <c r="E3" s="31"/>
      <c r="F3" s="31"/>
      <c r="G3" s="31"/>
      <c r="H3" s="31"/>
      <c r="I3" s="4"/>
      <c r="J3" s="31" t="s">
        <v>2</v>
      </c>
      <c r="K3" s="31"/>
      <c r="L3" s="31"/>
      <c r="M3" s="31"/>
      <c r="N3" s="31"/>
      <c r="O3" s="4"/>
      <c r="P3" s="4" t="s">
        <v>3</v>
      </c>
      <c r="Q3" s="4"/>
      <c r="R3" s="4"/>
    </row>
    <row r="4" spans="1:25" ht="15" customHeight="1" x14ac:dyDescent="0.25">
      <c r="A4" s="3" t="s">
        <v>4</v>
      </c>
      <c r="D4" s="5" t="s">
        <v>1</v>
      </c>
      <c r="E4" s="4"/>
      <c r="F4" s="5" t="s">
        <v>5</v>
      </c>
      <c r="G4" s="4"/>
      <c r="H4" s="5" t="s">
        <v>6</v>
      </c>
      <c r="I4" s="4"/>
      <c r="J4" s="5" t="s">
        <v>2</v>
      </c>
      <c r="K4" s="4"/>
      <c r="L4" s="5" t="s">
        <v>5</v>
      </c>
      <c r="M4" s="4"/>
      <c r="N4" s="5" t="s">
        <v>6</v>
      </c>
      <c r="O4" s="4"/>
      <c r="P4" s="6" t="s">
        <v>5</v>
      </c>
      <c r="Q4" s="4"/>
      <c r="R4" s="4"/>
    </row>
    <row r="5" spans="1:25" ht="5.0999999999999996" customHeight="1" thickBot="1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X5" s="7"/>
    </row>
    <row r="6" spans="1:25" ht="15" customHeight="1" thickBot="1" x14ac:dyDescent="0.3">
      <c r="B6" s="3" t="s">
        <v>7</v>
      </c>
      <c r="D6" s="1">
        <v>14420.74</v>
      </c>
      <c r="F6" s="1">
        <v>13666.67</v>
      </c>
      <c r="H6" s="8">
        <f t="shared" ref="H6:H13" si="0">D6-F6</f>
        <v>754.06999999999971</v>
      </c>
      <c r="J6" s="1">
        <v>175277.72</v>
      </c>
      <c r="L6" s="1">
        <v>164000</v>
      </c>
      <c r="N6" s="1">
        <f t="shared" ref="N6:N11" si="1">J6-L6</f>
        <v>11277.720000000001</v>
      </c>
      <c r="P6" s="1">
        <v>164000</v>
      </c>
      <c r="R6" s="9"/>
      <c r="S6" s="32" t="s">
        <v>8</v>
      </c>
      <c r="T6" s="32"/>
      <c r="U6" s="32"/>
      <c r="V6" s="32"/>
      <c r="W6" s="32"/>
      <c r="X6" s="32"/>
      <c r="Y6" s="10"/>
    </row>
    <row r="7" spans="1:25" ht="15" customHeight="1" x14ac:dyDescent="0.25">
      <c r="B7" s="3" t="s">
        <v>9</v>
      </c>
      <c r="D7" s="1">
        <v>2982.05</v>
      </c>
      <c r="F7" s="1">
        <v>3000</v>
      </c>
      <c r="H7" s="1">
        <f t="shared" si="0"/>
        <v>-17.949999999999818</v>
      </c>
      <c r="J7" s="1">
        <v>30646.49</v>
      </c>
      <c r="L7" s="1">
        <v>36000</v>
      </c>
      <c r="N7" s="1">
        <f t="shared" si="1"/>
        <v>-5353.5099999999984</v>
      </c>
      <c r="P7" s="1">
        <v>36000</v>
      </c>
      <c r="R7" s="11"/>
      <c r="S7" s="12"/>
      <c r="T7" s="12"/>
      <c r="U7" s="12"/>
      <c r="V7" s="12"/>
      <c r="W7" s="13"/>
      <c r="X7" s="12"/>
      <c r="Y7" s="14"/>
    </row>
    <row r="8" spans="1:25" ht="15" customHeight="1" x14ac:dyDescent="0.25">
      <c r="B8" s="3" t="s">
        <v>10</v>
      </c>
      <c r="D8" s="1">
        <v>3246.2</v>
      </c>
      <c r="F8" s="1">
        <v>3666.67</v>
      </c>
      <c r="H8" s="1">
        <f t="shared" si="0"/>
        <v>-420.47000000000025</v>
      </c>
      <c r="J8" s="1">
        <v>45947.13</v>
      </c>
      <c r="L8" s="1">
        <v>44000</v>
      </c>
      <c r="N8" s="1">
        <f>J8-L8</f>
        <v>1947.1299999999974</v>
      </c>
      <c r="P8" s="1">
        <v>44000</v>
      </c>
      <c r="R8" s="11"/>
      <c r="S8" s="12" t="s">
        <v>11</v>
      </c>
      <c r="T8" s="12"/>
      <c r="U8" s="12"/>
      <c r="V8" s="12"/>
      <c r="W8" s="13"/>
      <c r="X8" s="12">
        <v>92228.66</v>
      </c>
      <c r="Y8" s="14"/>
    </row>
    <row r="9" spans="1:25" ht="15" customHeight="1" x14ac:dyDescent="0.25">
      <c r="B9" s="3" t="s">
        <v>12</v>
      </c>
      <c r="D9" s="1">
        <v>0</v>
      </c>
      <c r="F9" s="1">
        <v>0</v>
      </c>
      <c r="H9" s="1">
        <f t="shared" si="0"/>
        <v>0</v>
      </c>
      <c r="J9" s="15">
        <v>2400</v>
      </c>
      <c r="L9" s="1">
        <v>10000</v>
      </c>
      <c r="N9" s="1">
        <f t="shared" si="1"/>
        <v>-7600</v>
      </c>
      <c r="P9" s="1">
        <v>10000</v>
      </c>
      <c r="R9" s="11"/>
      <c r="S9" s="12"/>
      <c r="T9" s="12"/>
      <c r="U9" s="12"/>
      <c r="V9" s="12"/>
      <c r="W9" s="13"/>
      <c r="X9" s="12"/>
      <c r="Y9" s="14"/>
    </row>
    <row r="10" spans="1:25" ht="15" customHeight="1" x14ac:dyDescent="0.25">
      <c r="B10" s="3" t="s">
        <v>13</v>
      </c>
      <c r="D10" s="16">
        <v>0</v>
      </c>
      <c r="F10" s="16">
        <v>325</v>
      </c>
      <c r="H10" s="16">
        <f t="shared" si="0"/>
        <v>-325</v>
      </c>
      <c r="J10" s="16">
        <v>766</v>
      </c>
      <c r="L10" s="16">
        <v>3900</v>
      </c>
      <c r="N10" s="16">
        <f t="shared" si="1"/>
        <v>-3134</v>
      </c>
      <c r="P10" s="16">
        <v>3900</v>
      </c>
      <c r="R10" s="11"/>
      <c r="S10" s="12" t="s">
        <v>14</v>
      </c>
      <c r="T10" s="12"/>
      <c r="U10" s="12"/>
      <c r="V10" s="12"/>
      <c r="W10" s="13"/>
      <c r="X10" s="12"/>
      <c r="Y10" s="14"/>
    </row>
    <row r="11" spans="1:25" ht="15" customHeight="1" x14ac:dyDescent="0.25">
      <c r="B11" s="3" t="s">
        <v>15</v>
      </c>
      <c r="D11" s="17">
        <f>SUM(D6:D10)</f>
        <v>20648.990000000002</v>
      </c>
      <c r="F11" s="17">
        <f>SUM(F6:F10)</f>
        <v>20658.339999999997</v>
      </c>
      <c r="H11" s="17">
        <f t="shared" si="0"/>
        <v>-9.3499999999949068</v>
      </c>
      <c r="J11" s="17">
        <f>SUM(J6:J10)</f>
        <v>255037.34</v>
      </c>
      <c r="L11" s="17">
        <f>SUM(L6:L10)</f>
        <v>257900</v>
      </c>
      <c r="N11" s="17">
        <f t="shared" si="1"/>
        <v>-2862.6600000000035</v>
      </c>
      <c r="P11" s="17">
        <f>SUM(P6:P10)</f>
        <v>257900</v>
      </c>
      <c r="R11" s="11"/>
      <c r="T11" s="12" t="s">
        <v>16</v>
      </c>
      <c r="U11" s="12"/>
      <c r="V11" s="12">
        <v>2893.61</v>
      </c>
      <c r="W11" s="13"/>
      <c r="X11" s="12"/>
      <c r="Y11" s="14"/>
    </row>
    <row r="12" spans="1:25" ht="15" customHeight="1" x14ac:dyDescent="0.25">
      <c r="B12" s="3" t="s">
        <v>17</v>
      </c>
      <c r="D12" s="1">
        <v>580</v>
      </c>
      <c r="F12" s="1">
        <v>83.33</v>
      </c>
      <c r="H12" s="1">
        <f t="shared" si="0"/>
        <v>496.67</v>
      </c>
      <c r="J12" s="1">
        <v>580</v>
      </c>
      <c r="L12" s="1">
        <v>1900</v>
      </c>
      <c r="N12" s="1">
        <f>J12-L12</f>
        <v>-1320</v>
      </c>
      <c r="P12" s="1">
        <v>1900</v>
      </c>
      <c r="R12" s="11"/>
      <c r="T12" s="12" t="s">
        <v>18</v>
      </c>
      <c r="U12" s="12"/>
      <c r="V12" s="12">
        <v>5757.64</v>
      </c>
      <c r="W12" s="13"/>
      <c r="X12" s="12"/>
      <c r="Y12" s="14"/>
    </row>
    <row r="13" spans="1:25" ht="15" customHeight="1" x14ac:dyDescent="0.25">
      <c r="B13" s="3" t="s">
        <v>19</v>
      </c>
      <c r="D13" s="16">
        <v>500</v>
      </c>
      <c r="F13" s="16">
        <v>0</v>
      </c>
      <c r="H13" s="16">
        <f t="shared" si="0"/>
        <v>500</v>
      </c>
      <c r="J13" s="1">
        <f>6929+25996.02</f>
        <v>32925.020000000004</v>
      </c>
      <c r="L13" s="16">
        <v>0</v>
      </c>
      <c r="N13" s="16">
        <f>J13-L13</f>
        <v>32925.020000000004</v>
      </c>
      <c r="P13" s="16">
        <v>0</v>
      </c>
      <c r="R13" s="11"/>
      <c r="T13" s="12" t="s">
        <v>20</v>
      </c>
      <c r="U13" s="12"/>
      <c r="V13" s="12">
        <v>3070.83</v>
      </c>
      <c r="W13" s="13"/>
      <c r="X13" s="12"/>
      <c r="Y13" s="14"/>
    </row>
    <row r="14" spans="1:25" ht="15" customHeight="1" x14ac:dyDescent="0.25">
      <c r="D14" s="17"/>
      <c r="F14" s="17"/>
      <c r="H14" s="17"/>
      <c r="J14" s="17"/>
      <c r="N14" s="17"/>
      <c r="R14" s="11"/>
      <c r="T14" s="12" t="s">
        <v>21</v>
      </c>
      <c r="U14" s="12"/>
      <c r="V14" s="12">
        <v>6637.05</v>
      </c>
      <c r="W14" s="13"/>
      <c r="X14" s="12"/>
      <c r="Y14" s="14"/>
    </row>
    <row r="15" spans="1:25" ht="15" customHeight="1" thickBot="1" x14ac:dyDescent="0.3">
      <c r="B15" s="3" t="s">
        <v>22</v>
      </c>
      <c r="D15" s="18">
        <f>SUM(D11:D13)</f>
        <v>21728.99</v>
      </c>
      <c r="F15" s="18">
        <f>SUM(F11:F13)</f>
        <v>20741.669999999998</v>
      </c>
      <c r="H15" s="18">
        <f>SUM(H11:H13)</f>
        <v>987.32000000000517</v>
      </c>
      <c r="J15" s="18">
        <f>SUM(J11:J13)</f>
        <v>288542.36</v>
      </c>
      <c r="L15" s="18">
        <f>SUM(L11:L13)</f>
        <v>259800</v>
      </c>
      <c r="N15" s="18">
        <f>SUM(N11:N13)</f>
        <v>28742.36</v>
      </c>
      <c r="P15" s="18">
        <f>SUM(P11:P13)</f>
        <v>259800</v>
      </c>
      <c r="R15" s="11"/>
      <c r="T15" s="12" t="s">
        <v>23</v>
      </c>
      <c r="U15" s="12"/>
      <c r="V15" s="16">
        <v>0</v>
      </c>
      <c r="W15" s="13"/>
      <c r="X15" s="12">
        <f>-SUM(V11:V15)</f>
        <v>-18359.13</v>
      </c>
      <c r="Y15" s="14"/>
    </row>
    <row r="16" spans="1:25" ht="15" customHeight="1" thickTop="1" x14ac:dyDescent="0.25">
      <c r="J16" s="19"/>
      <c r="R16" s="11"/>
      <c r="S16" s="12"/>
      <c r="T16" s="12"/>
      <c r="U16" s="12"/>
      <c r="V16" s="12"/>
      <c r="W16" s="13"/>
      <c r="X16" s="12"/>
      <c r="Y16" s="14"/>
    </row>
    <row r="17" spans="1:25" ht="15" customHeight="1" thickBot="1" x14ac:dyDescent="0.3">
      <c r="A17" s="3" t="s">
        <v>24</v>
      </c>
      <c r="R17" s="11"/>
      <c r="S17" s="12" t="s">
        <v>25</v>
      </c>
      <c r="T17" s="12"/>
      <c r="U17" s="12"/>
      <c r="V17" s="12"/>
      <c r="W17" s="13"/>
      <c r="X17" s="20">
        <f>SUM(X8:X15)</f>
        <v>73869.53</v>
      </c>
      <c r="Y17" s="14"/>
    </row>
    <row r="18" spans="1:25" ht="15" customHeight="1" thickTop="1" thickBot="1" x14ac:dyDescent="0.3">
      <c r="B18" s="3" t="s">
        <v>26</v>
      </c>
      <c r="D18" s="1">
        <v>265.44</v>
      </c>
      <c r="F18" s="1">
        <v>2443.75</v>
      </c>
      <c r="H18" s="1">
        <f>F18-D18</f>
        <v>2178.31</v>
      </c>
      <c r="J18" s="1">
        <v>12440.98</v>
      </c>
      <c r="L18" s="1">
        <v>17325</v>
      </c>
      <c r="N18" s="1">
        <f>L18-J18</f>
        <v>4884.0200000000004</v>
      </c>
      <c r="P18" s="1">
        <v>17325</v>
      </c>
      <c r="R18" s="21"/>
      <c r="S18" s="7"/>
      <c r="T18" s="7"/>
      <c r="U18" s="7"/>
      <c r="V18" s="7"/>
      <c r="W18" s="22"/>
      <c r="X18" s="7"/>
      <c r="Y18" s="23"/>
    </row>
    <row r="19" spans="1:25" ht="15" customHeight="1" x14ac:dyDescent="0.25">
      <c r="B19" s="3" t="s">
        <v>27</v>
      </c>
      <c r="D19" s="1">
        <v>2014.66</v>
      </c>
      <c r="F19" s="1">
        <v>2069.59</v>
      </c>
      <c r="H19" s="1">
        <f>F19-D19</f>
        <v>54.930000000000064</v>
      </c>
      <c r="J19" s="1">
        <v>21813.919999999998</v>
      </c>
      <c r="L19" s="1">
        <v>24835</v>
      </c>
      <c r="N19" s="1">
        <f>L19-J19</f>
        <v>3021.0800000000017</v>
      </c>
      <c r="P19" s="1">
        <v>24835</v>
      </c>
    </row>
    <row r="20" spans="1:25" ht="15" customHeight="1" x14ac:dyDescent="0.25">
      <c r="B20" s="3" t="s">
        <v>28</v>
      </c>
      <c r="D20" s="1">
        <v>14908.39</v>
      </c>
      <c r="F20" s="1">
        <v>14517.19</v>
      </c>
      <c r="H20" s="1">
        <f>F20-D20</f>
        <v>-391.19999999999891</v>
      </c>
      <c r="J20" s="1">
        <v>162429.07999999999</v>
      </c>
      <c r="L20" s="1">
        <v>174206.05</v>
      </c>
      <c r="N20" s="1">
        <f t="shared" ref="N20:N24" si="2">L20-J20</f>
        <v>11776.970000000001</v>
      </c>
      <c r="P20" s="1">
        <v>174206</v>
      </c>
    </row>
    <row r="21" spans="1:25" ht="15" customHeight="1" x14ac:dyDescent="0.25">
      <c r="B21" s="3" t="s">
        <v>29</v>
      </c>
      <c r="D21" s="1">
        <v>1183.28</v>
      </c>
      <c r="F21" s="1">
        <v>2177.09</v>
      </c>
      <c r="H21" s="1">
        <f t="shared" ref="H21:H24" si="3">F21-D21</f>
        <v>993.81000000000017</v>
      </c>
      <c r="J21" s="1">
        <v>12640.34</v>
      </c>
      <c r="L21" s="1">
        <v>27025</v>
      </c>
      <c r="N21" s="1">
        <f t="shared" si="2"/>
        <v>14384.66</v>
      </c>
      <c r="P21" s="1">
        <v>27025</v>
      </c>
    </row>
    <row r="22" spans="1:25" ht="15" customHeight="1" x14ac:dyDescent="0.25">
      <c r="B22" s="3" t="s">
        <v>30</v>
      </c>
      <c r="D22" s="1">
        <v>3233.9</v>
      </c>
      <c r="F22" s="1">
        <v>3067.35</v>
      </c>
      <c r="H22" s="1">
        <f t="shared" si="3"/>
        <v>-166.55000000000018</v>
      </c>
      <c r="J22" s="1">
        <v>40723.230000000003</v>
      </c>
      <c r="L22" s="16">
        <v>36808</v>
      </c>
      <c r="N22" s="1">
        <f>L22-J22</f>
        <v>-3915.2300000000032</v>
      </c>
      <c r="P22" s="1">
        <v>36808</v>
      </c>
    </row>
    <row r="23" spans="1:25" ht="15" customHeight="1" x14ac:dyDescent="0.25">
      <c r="B23" s="3" t="s">
        <v>31</v>
      </c>
      <c r="D23" s="17">
        <f>SUM(D18:D22)</f>
        <v>21605.67</v>
      </c>
      <c r="F23" s="17">
        <f>SUM(F18:F22)</f>
        <v>24274.969999999998</v>
      </c>
      <c r="H23" s="17">
        <f t="shared" si="3"/>
        <v>2669.2999999999993</v>
      </c>
      <c r="J23" s="17">
        <f>SUM(J18:J22)</f>
        <v>250047.55</v>
      </c>
      <c r="L23" s="17">
        <f>SUM(L18:L22)</f>
        <v>280199.05</v>
      </c>
      <c r="N23" s="17">
        <f t="shared" si="2"/>
        <v>30151.5</v>
      </c>
      <c r="P23" s="17">
        <f>SUM(P18:P22)</f>
        <v>280199</v>
      </c>
    </row>
    <row r="24" spans="1:25" ht="15" customHeight="1" x14ac:dyDescent="0.25">
      <c r="B24" s="3" t="s">
        <v>19</v>
      </c>
      <c r="D24" s="1">
        <v>0</v>
      </c>
      <c r="F24" s="1">
        <f>P24/12</f>
        <v>0</v>
      </c>
      <c r="H24" s="1">
        <f t="shared" si="3"/>
        <v>0</v>
      </c>
      <c r="J24" s="1">
        <v>0</v>
      </c>
      <c r="L24" s="16">
        <v>0</v>
      </c>
      <c r="N24" s="1">
        <f t="shared" si="2"/>
        <v>0</v>
      </c>
      <c r="P24" s="1">
        <v>0</v>
      </c>
    </row>
    <row r="25" spans="1:25" ht="15" customHeight="1" x14ac:dyDescent="0.25">
      <c r="D25" s="17"/>
      <c r="F25" s="17"/>
      <c r="H25" s="17"/>
      <c r="J25" s="17"/>
      <c r="N25" s="17"/>
      <c r="P25" s="17"/>
    </row>
    <row r="26" spans="1:25" ht="15" customHeight="1" x14ac:dyDescent="0.25">
      <c r="B26" s="3" t="s">
        <v>32</v>
      </c>
      <c r="D26" s="1">
        <f>SUM(D23:D24)</f>
        <v>21605.67</v>
      </c>
      <c r="F26" s="1">
        <f>SUM(F23:F24)</f>
        <v>24274.969999999998</v>
      </c>
      <c r="H26" s="1">
        <f>F26-D26</f>
        <v>2669.2999999999993</v>
      </c>
      <c r="J26" s="1">
        <f>SUM(J23:J24)</f>
        <v>250047.55</v>
      </c>
      <c r="L26" s="16">
        <f>SUM(L23:L24)</f>
        <v>280199.05</v>
      </c>
      <c r="N26" s="1">
        <f>L26-J26</f>
        <v>30151.5</v>
      </c>
      <c r="P26" s="1">
        <f>SUM(P23:P24)</f>
        <v>280199</v>
      </c>
    </row>
    <row r="27" spans="1:25" ht="15" customHeight="1" x14ac:dyDescent="0.25">
      <c r="D27" s="17"/>
      <c r="F27" s="17"/>
      <c r="H27" s="17"/>
      <c r="J27" s="17"/>
      <c r="N27" s="17"/>
      <c r="P27" s="17"/>
      <c r="R27" s="24"/>
      <c r="U27" s="24"/>
      <c r="V27" s="24"/>
      <c r="W27" s="25"/>
      <c r="X27" s="24"/>
      <c r="Y27" s="24"/>
    </row>
    <row r="28" spans="1:25" ht="15" customHeight="1" x14ac:dyDescent="0.25">
      <c r="B28" s="3" t="s">
        <v>33</v>
      </c>
      <c r="D28" s="1">
        <f>D11-D23</f>
        <v>-956.67999999999665</v>
      </c>
      <c r="F28" s="1">
        <f>F11-F23</f>
        <v>-3616.630000000001</v>
      </c>
      <c r="H28" s="1">
        <f>D28-F28</f>
        <v>2659.9500000000044</v>
      </c>
      <c r="J28" s="1">
        <f>J11-J23</f>
        <v>4989.7900000000081</v>
      </c>
      <c r="L28" s="1">
        <f>L11-L23</f>
        <v>-22299.049999999988</v>
      </c>
      <c r="N28" s="1">
        <f>J28-L28</f>
        <v>27288.839999999997</v>
      </c>
      <c r="P28" s="1">
        <f>P11-P23</f>
        <v>-22299</v>
      </c>
      <c r="R28" s="24"/>
      <c r="S28" s="24"/>
      <c r="T28" s="24"/>
      <c r="U28" s="24"/>
      <c r="V28" s="24"/>
      <c r="W28" s="25"/>
      <c r="X28" s="24"/>
      <c r="Y28" s="24"/>
    </row>
    <row r="29" spans="1:25" ht="15" customHeight="1" x14ac:dyDescent="0.25">
      <c r="B29" s="3" t="s">
        <v>34</v>
      </c>
      <c r="D29" s="1">
        <f>D13+D12-D24</f>
        <v>1080</v>
      </c>
      <c r="F29" s="1">
        <f>F13+F12-F24</f>
        <v>83.33</v>
      </c>
      <c r="H29" s="1">
        <f>D29-F29</f>
        <v>996.67</v>
      </c>
      <c r="J29" s="1">
        <f>J13+J12-J24</f>
        <v>33505.020000000004</v>
      </c>
      <c r="L29" s="1">
        <f>L13+L12-L24</f>
        <v>1900</v>
      </c>
      <c r="N29" s="1">
        <f>J29-L29</f>
        <v>31605.020000000004</v>
      </c>
      <c r="P29" s="1">
        <f>P13+P12-P24</f>
        <v>1900</v>
      </c>
      <c r="R29" s="24"/>
      <c r="S29" s="24"/>
      <c r="T29" s="24"/>
      <c r="U29" s="24"/>
      <c r="V29" s="24"/>
      <c r="W29" s="25"/>
      <c r="X29" s="24"/>
      <c r="Y29" s="24"/>
    </row>
    <row r="30" spans="1:25" ht="15" customHeight="1" x14ac:dyDescent="0.25">
      <c r="D30" s="17"/>
      <c r="F30" s="17"/>
      <c r="H30" s="17"/>
      <c r="J30" s="17"/>
      <c r="N30" s="17"/>
      <c r="P30" s="17"/>
      <c r="R30" s="24"/>
      <c r="S30" s="24"/>
      <c r="T30" s="24"/>
      <c r="U30" s="24"/>
      <c r="V30" s="24"/>
      <c r="W30" s="25"/>
      <c r="X30" s="24"/>
      <c r="Y30" s="24"/>
    </row>
    <row r="31" spans="1:25" ht="15" customHeight="1" thickBot="1" x14ac:dyDescent="0.3">
      <c r="B31" s="3" t="s">
        <v>35</v>
      </c>
      <c r="D31" s="18">
        <f>SUM(D28:D29)</f>
        <v>123.32000000000335</v>
      </c>
      <c r="F31" s="18">
        <f>SUM(F28:F29)</f>
        <v>-3533.3000000000011</v>
      </c>
      <c r="H31" s="18">
        <f>D31-F31</f>
        <v>3656.6200000000044</v>
      </c>
      <c r="J31" s="18">
        <f>SUM(J28:J29)</f>
        <v>38494.810000000012</v>
      </c>
      <c r="L31" s="18">
        <f>SUM(L28:L29)</f>
        <v>-20399.049999999988</v>
      </c>
      <c r="N31" s="18">
        <f>J31-L31</f>
        <v>58893.86</v>
      </c>
      <c r="P31" s="18">
        <f>SUM(P28:P29)</f>
        <v>-20399</v>
      </c>
      <c r="R31" s="24"/>
      <c r="S31" s="24"/>
      <c r="T31" s="24"/>
      <c r="U31" s="24"/>
      <c r="V31" s="24"/>
      <c r="W31" s="25"/>
      <c r="X31" s="24"/>
      <c r="Y31" s="24"/>
    </row>
    <row r="32" spans="1:25" ht="15" customHeight="1" thickTop="1" x14ac:dyDescent="0.25">
      <c r="R32" s="24"/>
      <c r="S32" s="24"/>
      <c r="T32" s="24"/>
      <c r="U32" s="24"/>
      <c r="V32" s="24"/>
      <c r="W32" s="25"/>
      <c r="X32" s="24"/>
      <c r="Y32" s="24"/>
    </row>
    <row r="33" spans="1:25" ht="15" customHeight="1" x14ac:dyDescent="0.25">
      <c r="S33" s="24"/>
      <c r="T33" s="24"/>
    </row>
    <row r="34" spans="1:25" ht="15" customHeight="1" x14ac:dyDescent="0.25">
      <c r="A34" s="3" t="s">
        <v>36</v>
      </c>
    </row>
    <row r="35" spans="1:25" s="24" customFormat="1" ht="15" customHeight="1" x14ac:dyDescent="0.25">
      <c r="B35" s="28" t="s">
        <v>37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R35" s="1"/>
      <c r="S35" s="1"/>
      <c r="T35" s="1"/>
      <c r="U35" s="1"/>
      <c r="V35" s="1"/>
      <c r="W35" s="2"/>
      <c r="X35" s="1"/>
      <c r="Y35" s="1"/>
    </row>
    <row r="36" spans="1:25" s="24" customFormat="1" ht="15" customHeight="1" x14ac:dyDescent="0.25">
      <c r="B36" s="28" t="s">
        <v>38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R36" s="1"/>
      <c r="S36" s="1"/>
      <c r="T36" s="1"/>
      <c r="U36" s="1"/>
      <c r="V36" s="1"/>
      <c r="W36" s="2"/>
      <c r="X36" s="1"/>
      <c r="Y36" s="1"/>
    </row>
    <row r="37" spans="1:25" s="24" customFormat="1" ht="15" customHeight="1" x14ac:dyDescent="0.25">
      <c r="B37" s="28" t="s">
        <v>39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R37" s="1"/>
      <c r="S37" s="1"/>
      <c r="T37" s="1"/>
      <c r="U37" s="1"/>
      <c r="V37" s="1"/>
      <c r="W37" s="2"/>
      <c r="X37" s="1"/>
      <c r="Y37" s="1"/>
    </row>
    <row r="38" spans="1:25" s="24" customFormat="1" ht="15" customHeight="1" x14ac:dyDescent="0.25">
      <c r="B38" s="28" t="s">
        <v>40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R38" s="1"/>
      <c r="S38" s="1"/>
      <c r="T38" s="1"/>
      <c r="U38" s="3"/>
      <c r="V38" s="3"/>
      <c r="W38" s="26"/>
      <c r="X38" s="3"/>
      <c r="Y38" s="3"/>
    </row>
    <row r="39" spans="1:25" s="24" customFormat="1" ht="15" customHeight="1" x14ac:dyDescent="0.25">
      <c r="A39" s="3"/>
      <c r="B39" s="29" t="s">
        <v>41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R39" s="1"/>
      <c r="S39" s="3"/>
      <c r="T39" s="3"/>
      <c r="U39" s="1"/>
      <c r="V39" s="1"/>
      <c r="W39" s="2"/>
      <c r="X39" s="1"/>
      <c r="Y39" s="1"/>
    </row>
    <row r="40" spans="1:25" ht="15" customHeight="1" x14ac:dyDescent="0.25"/>
    <row r="41" spans="1:25" ht="15" customHeight="1" x14ac:dyDescent="0.25">
      <c r="B41" s="3" t="s">
        <v>42</v>
      </c>
    </row>
    <row r="42" spans="1:25" ht="15" customHeight="1" x14ac:dyDescent="0.25"/>
    <row r="43" spans="1:25" ht="15" customHeight="1" x14ac:dyDescent="0.25"/>
    <row r="44" spans="1:25" ht="15" customHeight="1" x14ac:dyDescent="0.25">
      <c r="B44" s="27"/>
      <c r="C44" s="16"/>
      <c r="D44" s="16"/>
    </row>
    <row r="45" spans="1:25" ht="15" customHeight="1" x14ac:dyDescent="0.25">
      <c r="B45" s="1" t="s">
        <v>43</v>
      </c>
    </row>
    <row r="46" spans="1:25" ht="15" customHeight="1" x14ac:dyDescent="0.25"/>
    <row r="47" spans="1:25" s="3" customFormat="1" ht="15" customHeight="1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1"/>
      <c r="Y47" s="1"/>
    </row>
  </sheetData>
  <mergeCells count="9">
    <mergeCell ref="S6:X6"/>
    <mergeCell ref="B35:P35"/>
    <mergeCell ref="B36:P36"/>
    <mergeCell ref="B37:P37"/>
    <mergeCell ref="B38:P38"/>
    <mergeCell ref="B39:P39"/>
    <mergeCell ref="A1:P1"/>
    <mergeCell ref="D3:H3"/>
    <mergeCell ref="J3:N3"/>
  </mergeCells>
  <pageMargins left="0.5" right="0.5" top="0.5" bottom="0.5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2020</vt:lpstr>
      <vt:lpstr>'Dec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Maxwell</dc:creator>
  <cp:lastModifiedBy>April Caballero</cp:lastModifiedBy>
  <dcterms:created xsi:type="dcterms:W3CDTF">2021-02-13T22:08:03Z</dcterms:created>
  <dcterms:modified xsi:type="dcterms:W3CDTF">2021-02-13T22:17:27Z</dcterms:modified>
</cp:coreProperties>
</file>